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K:\SCANNER\UTIL14\"/>
    </mc:Choice>
  </mc:AlternateContent>
  <xr:revisionPtr revIDLastSave="0" documentId="13_ncr:1_{C9EDDAED-BB27-4EE2-88AB-E5DA18271927}" xr6:coauthVersionLast="47" xr6:coauthVersionMax="47" xr10:uidLastSave="{00000000-0000-0000-0000-000000000000}"/>
  <workbookProtection lockWindows="1"/>
  <bookViews>
    <workbookView xWindow="2505" yWindow="1020" windowWidth="19845" windowHeight="11385" xr2:uid="{00000000-000D-0000-FFFF-FFFF00000000}"/>
  </bookViews>
  <sheets>
    <sheet name="calcul IK" sheetId="4"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0" i="4" l="1"/>
  <c r="A20" i="4"/>
  <c r="B15" i="4"/>
  <c r="B16" i="4"/>
  <c r="G16" i="4"/>
  <c r="G12" i="4" l="1"/>
  <c r="D12" i="4"/>
  <c r="B12" i="4"/>
  <c r="D16" i="4"/>
  <c r="G15" i="4"/>
  <c r="D15" i="4"/>
  <c r="G14" i="4"/>
  <c r="D14" i="4"/>
  <c r="B14" i="4"/>
  <c r="G13" i="4"/>
  <c r="D13" i="4"/>
  <c r="B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util14</author>
    <author>Angel Pinar</author>
  </authors>
  <commentList>
    <comment ref="A1" authorId="0" shapeId="0" xr:uid="{00000000-0006-0000-0000-000001000000}">
      <text>
        <r>
          <rPr>
            <b/>
            <sz val="8"/>
            <color indexed="81"/>
            <rFont val="Tahoma"/>
            <charset val="1"/>
          </rPr>
          <t>util14:</t>
        </r>
        <r>
          <rPr>
            <sz val="8"/>
            <color indexed="81"/>
            <rFont val="Tahoma"/>
            <charset val="1"/>
          </rPr>
          <t xml:space="preserve">
</t>
        </r>
      </text>
    </comment>
    <comment ref="D7" authorId="1" shapeId="0" xr:uid="{00000000-0006-0000-0000-000002000000}">
      <text>
        <r>
          <rPr>
            <b/>
            <sz val="8"/>
            <color indexed="81"/>
            <rFont val="Tahoma"/>
            <family val="2"/>
          </rPr>
          <t xml:space="preserve">Renseigner le nombre de kilométres professionnels parcourus dans l'année civile
</t>
        </r>
        <r>
          <rPr>
            <sz val="8"/>
            <color indexed="81"/>
            <rFont val="Tahoma"/>
            <family val="2"/>
          </rPr>
          <t xml:space="preserve">
</t>
        </r>
      </text>
    </comment>
    <comment ref="D8" authorId="1" shapeId="0" xr:uid="{00000000-0006-0000-0000-000003000000}">
      <text>
        <r>
          <rPr>
            <b/>
            <sz val="8"/>
            <color indexed="81"/>
            <rFont val="Tahoma"/>
            <family val="2"/>
          </rPr>
          <t>Renseigner la puissance fiscale (nombre de chevaux) du véhicule</t>
        </r>
        <r>
          <rPr>
            <sz val="8"/>
            <color indexed="81"/>
            <rFont val="Tahoma"/>
            <family val="2"/>
          </rPr>
          <t xml:space="preserve">
</t>
        </r>
      </text>
    </comment>
  </commentList>
</comments>
</file>

<file path=xl/sharedStrings.xml><?xml version="1.0" encoding="utf-8"?>
<sst xmlns="http://schemas.openxmlformats.org/spreadsheetml/2006/main" count="19" uniqueCount="19">
  <si>
    <t>puissance fiscale</t>
  </si>
  <si>
    <t>de 5001 km à 20 000 km</t>
  </si>
  <si>
    <t>Puissance fiscale (cv)</t>
  </si>
  <si>
    <t>au-delà de 
20 000 km</t>
  </si>
  <si>
    <t>jusqu'à 
5000 km</t>
  </si>
  <si>
    <t>Nbre km professionnels parcourus</t>
  </si>
  <si>
    <t>Nom du Professionnel</t>
  </si>
  <si>
    <r>
      <rPr>
        <b/>
        <u/>
        <sz val="10"/>
        <rFont val="Times New Roman"/>
        <family val="1"/>
      </rPr>
      <t xml:space="preserve">Bases de calcul </t>
    </r>
    <r>
      <rPr>
        <sz val="10"/>
        <rFont val="Times New Roman"/>
        <family val="1"/>
      </rPr>
      <t>:</t>
    </r>
  </si>
  <si>
    <t>Depuis le 1er janvier 2013, le barême est plafonné à 7CV.</t>
  </si>
  <si>
    <t>Mr NOM Prénom</t>
  </si>
  <si>
    <t>Véhicule</t>
  </si>
  <si>
    <t>Le Barême kilométrique ci-dessus dit "BNC" est utilisable par les professionnels relevant du régime fiscal des Bénéfices Non Commerciaux (BNC), et par extension, les salariés et les dirigeants de sociétés (gérants, PDG). 
Les exploitants en entreprise individuelle relevant de la catégorie des Bénéfices Industriels et commerciaux (BIC) ne peuvent pas l'utiliser.
NB : ce barême n'est pas applicable aux deux-roues. Un autre barême spécifique existe.</t>
  </si>
  <si>
    <t>Véhicule Automobile (Marque et Modèle)</t>
  </si>
  <si>
    <r>
      <t xml:space="preserve">INDEMNITES KILOMETRIQUES </t>
    </r>
    <r>
      <rPr>
        <b/>
        <u/>
        <sz val="14"/>
        <rFont val="Times New Roman"/>
        <family val="1"/>
      </rPr>
      <t>VEHICULES AUTOMOBILES</t>
    </r>
    <r>
      <rPr>
        <b/>
        <sz val="14"/>
        <rFont val="Times New Roman"/>
        <family val="1"/>
      </rPr>
      <t xml:space="preserve"> 2022
(applicable aux revenus de l'année 2021)</t>
    </r>
  </si>
  <si>
    <t>(Date de publication : 15/02/2022)</t>
  </si>
  <si>
    <t>Véhicule Electrique</t>
  </si>
  <si>
    <t>SYNTHESE CALCUL DE L'INDEMNITE KILOMETRIQUE</t>
  </si>
  <si>
    <t>Tableau IK - Préparation base Véhicule thermique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</si>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</sst>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 &quot;€&quot;"/>
  </numFmts>
  <fonts count="14" x14ac:knownFonts="1">
    <font>
      <sz val="10"/>
      <name val="Arial"/>
    </font>
    <font>
      <b/>
      <sz val="10"/>
      <name val="Times New Roman"/>
      <family val="1"/>
    </font>
    <font>
      <sz val="10"/>
      <name val="Times New Roman"/>
      <family val="1"/>
    </font>
    <font>
      <b/>
      <sz val="14"/>
      <name val="Times New Roman"/>
      <family val="1"/>
    </font>
    <font>
      <b/>
      <sz val="10"/>
      <color indexed="12"/>
      <name val="Times New Roman"/>
      <family val="1"/>
    </font>
    <font>
      <sz val="8"/>
      <color indexed="81"/>
      <name val="Tahoma"/>
      <family val="2"/>
    </font>
    <font>
      <b/>
      <sz val="8"/>
      <color indexed="81"/>
      <name val="Tahoma"/>
      <family val="2"/>
    </font>
    <font>
      <b/>
      <sz val="10"/>
      <color theme="6" tint="-0.499984740745262"/>
      <name val="Times New Roman"/>
      <family val="1"/>
    </font>
    <font>
      <b/>
      <u/>
      <sz val="10"/>
      <name val="Times New Roman"/>
      <family val="1"/>
    </font>
    <font>
      <sz val="8"/>
      <color indexed="81"/>
      <name val="Tahoma"/>
      <charset val="1"/>
    </font>
    <font>
      <b/>
      <sz val="8"/>
      <color indexed="81"/>
      <name val="Tahoma"/>
      <charset val="1"/>
    </font>
    <font>
      <b/>
      <u/>
      <sz val="14"/>
      <name val="Times New Roman"/>
      <family val="1"/>
    </font>
    <font>
      <b/>
      <sz val="12"/>
      <color rgb="FFFF0000"/>
      <name val="Times New Roman"/>
      <family val="1"/>
    </font>
    <font>
      <b/>
      <sz val="11"/>
      <color rgb="FFFF0000"/>
      <name val="Times New Roman"/>
      <family val="1"/>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5">
    <xf numFmtId="0" fontId="0" fillId="0" borderId="0" xfId="0"/>
    <xf numFmtId="0" fontId="7" fillId="0" borderId="14" xfId="0" applyFont="1" applyBorder="1" applyAlignment="1" applyProtection="1">
      <alignment horizontal="center"/>
      <protection locked="0"/>
    </xf>
    <xf numFmtId="0" fontId="2" fillId="0" borderId="0" xfId="0" applyFont="1" applyAlignment="1" applyProtection="1">
      <alignment horizontal="center"/>
    </xf>
    <xf numFmtId="0" fontId="1" fillId="0" borderId="0" xfId="0" applyFont="1" applyProtection="1"/>
    <xf numFmtId="0" fontId="2" fillId="0" borderId="0" xfId="0" applyFont="1" applyProtection="1"/>
    <xf numFmtId="0" fontId="1" fillId="0" borderId="12" xfId="0" applyFont="1" applyBorder="1" applyAlignment="1" applyProtection="1">
      <alignment vertical="center"/>
    </xf>
    <xf numFmtId="0" fontId="1" fillId="0" borderId="12" xfId="0" applyFont="1" applyBorder="1" applyProtection="1"/>
    <xf numFmtId="0" fontId="2" fillId="0" borderId="13" xfId="0" applyFont="1" applyBorder="1" applyProtection="1"/>
    <xf numFmtId="0" fontId="1" fillId="0" borderId="7" xfId="0" applyFont="1" applyBorder="1" applyProtection="1"/>
    <xf numFmtId="0" fontId="2" fillId="0" borderId="1" xfId="0" applyFont="1" applyBorder="1" applyProtection="1"/>
    <xf numFmtId="0" fontId="2" fillId="0" borderId="6" xfId="0" applyFont="1" applyBorder="1" applyProtection="1"/>
    <xf numFmtId="0" fontId="1" fillId="0" borderId="9"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2" fillId="0" borderId="10" xfId="0" applyFont="1" applyBorder="1" applyAlignment="1" applyProtection="1">
      <alignment horizontal="center"/>
    </xf>
    <xf numFmtId="3" fontId="4" fillId="0" borderId="6" xfId="0" applyNumberFormat="1" applyFont="1" applyBorder="1" applyProtection="1"/>
    <xf numFmtId="164" fontId="4" fillId="0" borderId="2" xfId="0" applyNumberFormat="1" applyFont="1" applyBorder="1" applyProtection="1"/>
    <xf numFmtId="165" fontId="4" fillId="0" borderId="0" xfId="0" applyNumberFormat="1" applyFont="1" applyBorder="1" applyProtection="1"/>
    <xf numFmtId="3" fontId="4" fillId="0" borderId="10" xfId="0" applyNumberFormat="1" applyFont="1" applyBorder="1" applyProtection="1"/>
    <xf numFmtId="165" fontId="4" fillId="0" borderId="2" xfId="0" applyNumberFormat="1" applyFont="1" applyBorder="1" applyProtection="1"/>
    <xf numFmtId="0" fontId="2" fillId="0" borderId="11" xfId="0" applyFont="1" applyBorder="1" applyAlignment="1" applyProtection="1">
      <alignment horizontal="center"/>
    </xf>
    <xf numFmtId="3" fontId="4" fillId="0" borderId="7" xfId="0" applyNumberFormat="1" applyFont="1" applyBorder="1" applyProtection="1"/>
    <xf numFmtId="164" fontId="4" fillId="0" borderId="3" xfId="0" applyNumberFormat="1" applyFont="1" applyBorder="1" applyProtection="1"/>
    <xf numFmtId="165" fontId="4" fillId="0" borderId="1" xfId="0" applyNumberFormat="1" applyFont="1" applyBorder="1" applyProtection="1"/>
    <xf numFmtId="0" fontId="4" fillId="0" borderId="3" xfId="0" applyFont="1" applyBorder="1" applyProtection="1"/>
    <xf numFmtId="3" fontId="4" fillId="0" borderId="11" xfId="0" applyNumberFormat="1" applyFont="1" applyBorder="1" applyProtection="1"/>
    <xf numFmtId="165" fontId="4" fillId="0" borderId="3" xfId="0" applyNumberFormat="1" applyFont="1" applyBorder="1" applyProtection="1"/>
    <xf numFmtId="0" fontId="2" fillId="0" borderId="0" xfId="0" applyFont="1" applyAlignment="1" applyProtection="1">
      <alignment horizontal="left" vertical="center"/>
    </xf>
    <xf numFmtId="3" fontId="4" fillId="0" borderId="2" xfId="0" applyNumberFormat="1" applyFont="1" applyBorder="1" applyProtection="1"/>
    <xf numFmtId="0" fontId="2" fillId="0" borderId="0" xfId="0" applyFont="1" applyAlignment="1" applyProtection="1">
      <alignment horizontal="left" vertical="center" wrapText="1"/>
    </xf>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15" xfId="0" applyFont="1" applyBorder="1" applyAlignment="1" applyProtection="1">
      <alignment vertical="top" wrapText="1"/>
      <protection locked="0"/>
    </xf>
    <xf numFmtId="0" fontId="2" fillId="0" borderId="0" xfId="0" applyFont="1" applyBorder="1" applyProtection="1"/>
    <xf numFmtId="0" fontId="7" fillId="0" borderId="16" xfId="0" applyFont="1" applyBorder="1" applyAlignment="1" applyProtection="1">
      <alignment horizontal="center"/>
      <protection locked="0"/>
    </xf>
    <xf numFmtId="3" fontId="7" fillId="0" borderId="16" xfId="0" applyNumberFormat="1" applyFont="1" applyBorder="1" applyAlignment="1" applyProtection="1">
      <alignment horizontal="center"/>
      <protection locked="0"/>
    </xf>
    <xf numFmtId="3" fontId="7" fillId="0" borderId="14" xfId="0" applyNumberFormat="1" applyFont="1" applyBorder="1" applyAlignment="1" applyProtection="1">
      <alignment horizontal="center"/>
      <protection locked="0"/>
    </xf>
    <xf numFmtId="0" fontId="2" fillId="0" borderId="0" xfId="0" applyFont="1" applyBorder="1" applyAlignment="1" applyProtection="1">
      <alignment horizontal="center"/>
    </xf>
    <xf numFmtId="3" fontId="4" fillId="0" borderId="0" xfId="0" applyNumberFormat="1" applyFont="1" applyBorder="1" applyProtection="1"/>
    <xf numFmtId="164" fontId="4" fillId="0" borderId="0" xfId="0" applyNumberFormat="1" applyFont="1" applyBorder="1" applyProtection="1"/>
    <xf numFmtId="0" fontId="4" fillId="0" borderId="0" xfId="0" applyFont="1" applyBorder="1" applyProtection="1"/>
    <xf numFmtId="0" fontId="1" fillId="3" borderId="12" xfId="0" applyFont="1" applyFill="1" applyBorder="1" applyAlignment="1" applyProtection="1">
      <alignment horizontal="center"/>
    </xf>
    <xf numFmtId="0" fontId="1" fillId="3" borderId="13" xfId="0" applyFont="1" applyFill="1" applyBorder="1" applyAlignment="1" applyProtection="1">
      <alignment horizontal="center"/>
    </xf>
    <xf numFmtId="0" fontId="1" fillId="3" borderId="15" xfId="0" applyFont="1" applyFill="1" applyBorder="1" applyAlignment="1" applyProtection="1">
      <alignment horizontal="center"/>
    </xf>
    <xf numFmtId="0" fontId="12" fillId="4" borderId="4" xfId="0" applyFont="1" applyFill="1" applyBorder="1" applyAlignment="1" applyProtection="1">
      <alignment horizontal="left"/>
    </xf>
    <xf numFmtId="3" fontId="12" fillId="4" borderId="8" xfId="0" applyNumberFormat="1" applyFont="1" applyFill="1" applyBorder="1" applyProtection="1"/>
    <xf numFmtId="164" fontId="12" fillId="4" borderId="8" xfId="0" applyNumberFormat="1" applyFont="1" applyFill="1" applyBorder="1" applyProtection="1"/>
    <xf numFmtId="165" fontId="12" fillId="4" borderId="8" xfId="0" applyNumberFormat="1" applyFont="1" applyFill="1" applyBorder="1" applyProtection="1"/>
    <xf numFmtId="0" fontId="12" fillId="4" borderId="8" xfId="0" applyFont="1" applyFill="1" applyBorder="1" applyProtection="1"/>
    <xf numFmtId="3" fontId="12" fillId="4" borderId="5" xfId="0" applyNumberFormat="1" applyFont="1" applyFill="1" applyBorder="1" applyProtection="1"/>
    <xf numFmtId="3" fontId="12" fillId="4" borderId="1" xfId="0" applyNumberFormat="1" applyFont="1" applyFill="1" applyBorder="1" applyProtection="1"/>
    <xf numFmtId="164" fontId="12" fillId="4" borderId="1" xfId="0" applyNumberFormat="1" applyFont="1" applyFill="1" applyBorder="1" applyProtection="1"/>
    <xf numFmtId="165" fontId="12" fillId="4" borderId="1" xfId="0" applyNumberFormat="1" applyFont="1" applyFill="1" applyBorder="1" applyProtection="1"/>
    <xf numFmtId="0" fontId="12" fillId="4" borderId="1" xfId="0" applyFont="1" applyFill="1" applyBorder="1" applyProtection="1"/>
    <xf numFmtId="3" fontId="12" fillId="4" borderId="3" xfId="0" applyNumberFormat="1" applyFont="1" applyFill="1" applyBorder="1" applyProtection="1"/>
    <xf numFmtId="0" fontId="13" fillId="4" borderId="7" xfId="0" applyFont="1" applyFill="1" applyBorder="1" applyAlignment="1" applyProtection="1">
      <alignment horizontal="left"/>
    </xf>
    <xf numFmtId="166" fontId="12" fillId="4" borderId="1" xfId="0" applyNumberFormat="1"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6</xdr:col>
      <xdr:colOff>876300</xdr:colOff>
      <xdr:row>23</xdr:row>
      <xdr:rowOff>114300</xdr:rowOff>
    </xdr:from>
    <xdr:to>
      <xdr:col>9</xdr:col>
      <xdr:colOff>466725</xdr:colOff>
      <xdr:row>23</xdr:row>
      <xdr:rowOff>1028700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86225" y="5962650"/>
          <a:ext cx="542925" cy="542925"/>
        </a:xfrm>
        <a:prstGeom prst="rect">
          <a:avLst/>
        </a:prstGeom>
        <a:noFill/>
      </xdr:spPr>
    </xdr:pic>
    <xdr:clientData/>
  </xdr:twoCellAnchor>
  <xdr:twoCellAnchor>
    <xdr:from>
      <xdr:col>9</xdr:col>
      <xdr:colOff>9525</xdr:colOff>
      <xdr:row>10</xdr:row>
      <xdr:rowOff>47625</xdr:rowOff>
    </xdr:from>
    <xdr:to>
      <xdr:col>13</xdr:col>
      <xdr:colOff>390525</xdr:colOff>
      <xdr:row>15</xdr:row>
      <xdr:rowOff>47625</xdr:rowOff>
    </xdr:to>
    <xdr:sp macro="" textlink="">
      <xdr:nvSpPr>
        <xdr:cNvPr id="3" name="Rectangle 2">
          <a:extLst>
            <a:ext uri="{FF2B5EF4-FFF2-40B4-BE49-F238E27FC236}">
              <a16:creationId xmlns:a16="http://schemas.microsoft.com/office/drawing/2014/main" id="{B48E677F-CF24-4934-854B-1C5500FC61F6}"/>
            </a:ext>
          </a:extLst>
        </xdr:cNvPr>
        <xdr:cNvSpPr/>
      </xdr:nvSpPr>
      <xdr:spPr>
        <a:xfrm>
          <a:off x="4895850" y="2371725"/>
          <a:ext cx="3429000" cy="1028700"/>
        </a:xfrm>
        <a:prstGeom prst="rect">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fr-FR" sz="1100">
              <a:solidFill>
                <a:sysClr val="windowText" lastClr="000000"/>
              </a:solidFill>
            </a:rPr>
            <a:t>Nouveauté 2021: </a:t>
          </a:r>
          <a:r>
            <a:rPr lang="fr-FR" sz="1100" b="1" i="0">
              <a:solidFill>
                <a:sysClr val="windowText" lastClr="000000"/>
              </a:solidFill>
              <a:effectLst/>
              <a:latin typeface="+mn-lt"/>
              <a:ea typeface="+mn-ea"/>
              <a:cs typeface="+mn-cs"/>
            </a:rPr>
            <a:t>Le montant des frais de déplacement calculés à partir de ces barèmes est désormais majoré de</a:t>
          </a:r>
          <a:r>
            <a:rPr lang="fr-FR" sz="1100" b="0" i="0">
              <a:solidFill>
                <a:sysClr val="windowText" lastClr="000000"/>
              </a:solidFill>
              <a:effectLst/>
              <a:latin typeface="+mn-lt"/>
              <a:ea typeface="+mn-ea"/>
              <a:cs typeface="+mn-cs"/>
            </a:rPr>
            <a:t> </a:t>
          </a:r>
          <a:r>
            <a:rPr lang="fr-FR" sz="1100" b="1" i="0">
              <a:solidFill>
                <a:sysClr val="windowText" lastClr="000000"/>
              </a:solidFill>
              <a:effectLst/>
              <a:latin typeface="+mn-lt"/>
              <a:ea typeface="+mn-ea"/>
              <a:cs typeface="+mn-cs"/>
            </a:rPr>
            <a:t>20 % pour les véhicules électriques</a:t>
          </a:r>
          <a:r>
            <a:rPr lang="fr-FR" sz="1100" b="0" i="0">
              <a:solidFill>
                <a:sysClr val="windowText" lastClr="000000"/>
              </a:solidFill>
              <a:effectLst/>
              <a:latin typeface="+mn-lt"/>
              <a:ea typeface="+mn-ea"/>
              <a:cs typeface="+mn-cs"/>
            </a:rPr>
            <a:t>. Sur le plan social, ils s’appliquent aux remboursements effectués par l’employeur depuis le 1</a:t>
          </a:r>
          <a:r>
            <a:rPr lang="fr-FR" sz="1100" b="0" i="0" baseline="30000">
              <a:solidFill>
                <a:sysClr val="windowText" lastClr="000000"/>
              </a:solidFill>
              <a:effectLst/>
              <a:latin typeface="+mn-lt"/>
              <a:ea typeface="+mn-ea"/>
              <a:cs typeface="+mn-cs"/>
            </a:rPr>
            <a:t>er</a:t>
          </a:r>
          <a:r>
            <a:rPr lang="fr-FR" sz="1100" b="0" i="0">
              <a:solidFill>
                <a:sysClr val="windowText" lastClr="000000"/>
              </a:solidFill>
              <a:effectLst/>
              <a:latin typeface="+mn-lt"/>
              <a:ea typeface="+mn-ea"/>
              <a:cs typeface="+mn-cs"/>
            </a:rPr>
            <a:t> janvier 2021.</a:t>
          </a:r>
          <a:r>
            <a:rPr lang="fr-FR" sz="1100">
              <a:solidFill>
                <a:sysClr val="windowText" lastClr="000000"/>
              </a:solidFill>
            </a:rPr>
            <a:t>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windowProtection="1" tabSelected="1" workbookViewId="0">
      <selection activeCell="B3" sqref="B3:D3"/>
    </sheetView>
  </sheetViews>
  <sheetFormatPr baseColWidth="10" defaultColWidth="11.42578125" defaultRowHeight="12.75" outlineLevelCol="1" x14ac:dyDescent="0.2"/>
  <cols>
    <col min="1" max="1" width="20.7109375" style="4" customWidth="1"/>
    <col min="2" max="2" width="15" style="4" customWidth="1"/>
    <col min="3" max="3" width="5.42578125" style="4" hidden="1" customWidth="1" outlineLevel="1"/>
    <col min="4" max="4" width="13.7109375" style="4" customWidth="1" collapsed="1"/>
    <col min="5" max="6" width="5.42578125" style="4" hidden="1" customWidth="1" outlineLevel="1"/>
    <col min="7" max="7" width="13.7109375" style="4" customWidth="1" collapsed="1"/>
    <col min="8" max="8" width="5.42578125" style="4" hidden="1" customWidth="1" outlineLevel="1"/>
    <col min="9" max="9" width="11.42578125" style="4" collapsed="1"/>
    <col min="10" max="16384" width="11.42578125" style="4"/>
  </cols>
  <sheetData>
    <row r="1" spans="1:9" s="3" customFormat="1" ht="61.5" customHeight="1" thickBot="1" x14ac:dyDescent="0.25">
      <c r="A1" s="32" t="s">
        <v>13</v>
      </c>
      <c r="B1" s="33"/>
      <c r="C1" s="33"/>
      <c r="D1" s="33"/>
      <c r="E1" s="33"/>
      <c r="F1" s="33"/>
      <c r="G1" s="34"/>
    </row>
    <row r="2" spans="1:9" ht="13.5" thickBot="1" x14ac:dyDescent="0.25">
      <c r="A2" s="35" t="s">
        <v>14</v>
      </c>
      <c r="B2" s="35"/>
      <c r="C2" s="35"/>
      <c r="D2" s="35"/>
      <c r="E2" s="35"/>
      <c r="F2" s="35"/>
      <c r="G2" s="35"/>
    </row>
    <row r="3" spans="1:9" ht="19.5" customHeight="1" thickBot="1" x14ac:dyDescent="0.25">
      <c r="A3" s="5" t="s">
        <v>6</v>
      </c>
      <c r="B3" s="36" t="s">
        <v>9</v>
      </c>
      <c r="C3" s="36"/>
      <c r="D3" s="37"/>
    </row>
    <row r="4" spans="1:9" ht="19.5" customHeight="1" thickBot="1" x14ac:dyDescent="0.25">
      <c r="A4" s="3"/>
      <c r="B4" s="2"/>
      <c r="C4" s="2"/>
      <c r="D4" s="2"/>
    </row>
    <row r="5" spans="1:9" ht="13.5" thickBot="1" x14ac:dyDescent="0.25">
      <c r="A5" s="6" t="s">
        <v>12</v>
      </c>
      <c r="B5" s="7"/>
      <c r="C5" s="7"/>
      <c r="D5" s="1" t="s">
        <v>10</v>
      </c>
    </row>
    <row r="6" spans="1:9" ht="13.5" thickBot="1" x14ac:dyDescent="0.25">
      <c r="A6" s="8" t="s">
        <v>15</v>
      </c>
      <c r="B6" s="9"/>
      <c r="C6" s="41"/>
      <c r="D6" s="42" t="s">
        <v>18</v>
      </c>
    </row>
    <row r="7" spans="1:9" ht="13.5" thickBot="1" x14ac:dyDescent="0.25">
      <c r="A7" s="8" t="s">
        <v>5</v>
      </c>
      <c r="B7" s="9"/>
      <c r="D7" s="43">
        <v>10000</v>
      </c>
    </row>
    <row r="8" spans="1:9" ht="13.5" thickBot="1" x14ac:dyDescent="0.25">
      <c r="A8" s="6" t="s">
        <v>2</v>
      </c>
      <c r="B8" s="7"/>
      <c r="D8" s="44">
        <v>5</v>
      </c>
    </row>
    <row r="9" spans="1:9" ht="13.5" thickBot="1" x14ac:dyDescent="0.25"/>
    <row r="10" spans="1:9" ht="13.5" thickBot="1" x14ac:dyDescent="0.25">
      <c r="A10" s="49" t="s">
        <v>17</v>
      </c>
      <c r="B10" s="50"/>
      <c r="C10" s="50"/>
      <c r="D10" s="50"/>
      <c r="E10" s="50"/>
      <c r="F10" s="50"/>
      <c r="G10" s="50"/>
      <c r="H10" s="51"/>
      <c r="I10" s="10"/>
    </row>
    <row r="11" spans="1:9" s="15" customFormat="1" ht="30" customHeight="1" x14ac:dyDescent="0.2">
      <c r="A11" s="11" t="s">
        <v>0</v>
      </c>
      <c r="B11" s="12" t="s">
        <v>4</v>
      </c>
      <c r="C11" s="13"/>
      <c r="D11" s="12" t="s">
        <v>1</v>
      </c>
      <c r="E11" s="14"/>
      <c r="F11" s="13"/>
      <c r="G11" s="11" t="s">
        <v>3</v>
      </c>
      <c r="H11" s="13"/>
    </row>
    <row r="12" spans="1:9" x14ac:dyDescent="0.2">
      <c r="A12" s="16">
        <v>3</v>
      </c>
      <c r="B12" s="17">
        <f>IF($D$8&lt;=A12,IF($D$7&lt;=5000,$D$7*C12,),)</f>
        <v>0</v>
      </c>
      <c r="C12" s="18">
        <v>0.502</v>
      </c>
      <c r="D12" s="17">
        <f>IF($D$8&lt;=A12,IF($D$7&gt;5000,IF($D$7&lt;=20000,$D$7*E12+F12,),),)</f>
        <v>0</v>
      </c>
      <c r="E12" s="19">
        <v>0.3</v>
      </c>
      <c r="F12" s="30">
        <v>1007</v>
      </c>
      <c r="G12" s="20">
        <f>IF($D$8&lt;=A12,IF($D$7&gt;20000,$D$7*H12,),)</f>
        <v>0</v>
      </c>
      <c r="H12" s="21">
        <v>0.35</v>
      </c>
    </row>
    <row r="13" spans="1:9" x14ac:dyDescent="0.2">
      <c r="A13" s="16">
        <v>4</v>
      </c>
      <c r="B13" s="17">
        <f t="shared" ref="B13:B16" si="0">IF($D$8=A13,IF($D$7&lt;=5000,$D$7*C13,),)</f>
        <v>0</v>
      </c>
      <c r="C13" s="18">
        <v>0.57499999999999996</v>
      </c>
      <c r="D13" s="17">
        <f t="shared" ref="D13:D15" si="1">IF($D$8=A13,IF($D$7&gt;5000,IF($D$7&lt;=20000,$D$7*E13+F13,),),)</f>
        <v>0</v>
      </c>
      <c r="E13" s="19">
        <v>0.32300000000000001</v>
      </c>
      <c r="F13" s="30">
        <v>1262</v>
      </c>
      <c r="G13" s="20">
        <f t="shared" ref="G13:G15" si="2">IF($D$8=A13,IF($D$7&gt;20000,$D$7*H13,),)</f>
        <v>0</v>
      </c>
      <c r="H13" s="21">
        <v>0.38700000000000001</v>
      </c>
    </row>
    <row r="14" spans="1:9" x14ac:dyDescent="0.2">
      <c r="A14" s="16">
        <v>5</v>
      </c>
      <c r="B14" s="17">
        <f t="shared" si="0"/>
        <v>0</v>
      </c>
      <c r="C14" s="18">
        <v>0.60299999999999998</v>
      </c>
      <c r="D14" s="17">
        <f t="shared" si="1"/>
        <v>4710</v>
      </c>
      <c r="E14" s="19">
        <v>0.33900000000000002</v>
      </c>
      <c r="F14" s="30">
        <v>1320</v>
      </c>
      <c r="G14" s="20">
        <f t="shared" si="2"/>
        <v>0</v>
      </c>
      <c r="H14" s="21">
        <v>0.40500000000000003</v>
      </c>
    </row>
    <row r="15" spans="1:9" x14ac:dyDescent="0.2">
      <c r="A15" s="16">
        <v>6</v>
      </c>
      <c r="B15" s="17">
        <f t="shared" si="0"/>
        <v>0</v>
      </c>
      <c r="C15" s="18">
        <v>0.63100000000000001</v>
      </c>
      <c r="D15" s="17">
        <f t="shared" si="1"/>
        <v>0</v>
      </c>
      <c r="E15" s="19">
        <v>0.35499999999999998</v>
      </c>
      <c r="F15" s="30">
        <v>1382</v>
      </c>
      <c r="G15" s="20">
        <f t="shared" si="2"/>
        <v>0</v>
      </c>
      <c r="H15" s="21">
        <v>0.42499999999999999</v>
      </c>
    </row>
    <row r="16" spans="1:9" x14ac:dyDescent="0.2">
      <c r="A16" s="16">
        <v>7</v>
      </c>
      <c r="B16" s="17">
        <f t="shared" si="0"/>
        <v>0</v>
      </c>
      <c r="C16" s="18">
        <v>0.66100000000000003</v>
      </c>
      <c r="D16" s="17">
        <f>IF($D$8&gt;=A16,IF($D$7&gt;5000,IF($D$7&lt;=20000,$D$7*E16+F16,),),)</f>
        <v>0</v>
      </c>
      <c r="E16" s="19">
        <v>0.374</v>
      </c>
      <c r="F16" s="30">
        <v>1435</v>
      </c>
      <c r="G16" s="20">
        <f>IF($D$8&gt;=A16,IF($D$7&gt;20000,$D$7*H16,),)</f>
        <v>0</v>
      </c>
      <c r="H16" s="21">
        <v>0.44600000000000001</v>
      </c>
    </row>
    <row r="17" spans="1:8" ht="13.5" thickBot="1" x14ac:dyDescent="0.25">
      <c r="A17" s="22"/>
      <c r="B17" s="23"/>
      <c r="C17" s="24"/>
      <c r="D17" s="23"/>
      <c r="E17" s="25"/>
      <c r="F17" s="26"/>
      <c r="G17" s="27"/>
      <c r="H17" s="28"/>
    </row>
    <row r="18" spans="1:8" ht="13.5" thickBot="1" x14ac:dyDescent="0.25">
      <c r="A18" s="45"/>
      <c r="B18" s="46"/>
      <c r="C18" s="47"/>
      <c r="D18" s="46"/>
      <c r="E18" s="19"/>
      <c r="F18" s="48"/>
      <c r="G18" s="46"/>
      <c r="H18" s="19"/>
    </row>
    <row r="19" spans="1:8" ht="15.75" x14ac:dyDescent="0.25">
      <c r="A19" s="52" t="s">
        <v>16</v>
      </c>
      <c r="B19" s="53"/>
      <c r="C19" s="54"/>
      <c r="D19" s="53"/>
      <c r="E19" s="55"/>
      <c r="F19" s="56"/>
      <c r="G19" s="57"/>
      <c r="H19" s="19"/>
    </row>
    <row r="20" spans="1:8" ht="16.5" thickBot="1" x14ac:dyDescent="0.3">
      <c r="A20" s="63" t="str">
        <f>IF(D6="OUI","Véhicule électrique : majoration 20%","Véhicule thermique")</f>
        <v>Véhicule thermique</v>
      </c>
      <c r="B20" s="58"/>
      <c r="C20" s="59"/>
      <c r="D20" s="64">
        <f>IF(D6="OUI",(SUM(B12:B16)+SUM(D12:D16)+SUM(G12:G16))*1.2,SUM(B12:B16)+SUM(D12:D16)+SUM(G12:G16))</f>
        <v>4710</v>
      </c>
      <c r="E20" s="60"/>
      <c r="F20" s="61"/>
      <c r="G20" s="62"/>
      <c r="H20" s="19"/>
    </row>
    <row r="21" spans="1:8" x14ac:dyDescent="0.2">
      <c r="A21" s="45"/>
      <c r="B21" s="46"/>
      <c r="C21" s="47"/>
      <c r="D21" s="46"/>
      <c r="E21" s="19"/>
      <c r="F21" s="48"/>
      <c r="G21" s="46"/>
      <c r="H21" s="19"/>
    </row>
    <row r="22" spans="1:8" ht="25.5" customHeight="1" thickBot="1" x14ac:dyDescent="0.25">
      <c r="A22" s="29" t="s">
        <v>8</v>
      </c>
    </row>
    <row r="23" spans="1:8" ht="81" customHeight="1" thickBot="1" x14ac:dyDescent="0.25">
      <c r="A23" s="38" t="s">
        <v>7</v>
      </c>
      <c r="B23" s="39"/>
      <c r="C23" s="39"/>
      <c r="D23" s="39"/>
      <c r="E23" s="39"/>
      <c r="F23" s="39"/>
      <c r="G23" s="40"/>
    </row>
    <row r="24" spans="1:8" ht="97.5" customHeight="1" x14ac:dyDescent="0.2">
      <c r="A24" s="31" t="s">
        <v>11</v>
      </c>
      <c r="B24" s="31"/>
      <c r="C24" s="31"/>
      <c r="D24" s="31"/>
      <c r="E24" s="31"/>
      <c r="F24" s="31"/>
      <c r="G24" s="31"/>
    </row>
    <row r="29" spans="1:8" ht="25.5" customHeight="1" x14ac:dyDescent="0.2"/>
    <row r="37" ht="25.5" customHeight="1" x14ac:dyDescent="0.2"/>
  </sheetData>
  <sheetProtection algorithmName="SHA-512" hashValue="fRLOa7svKDRXiINMMAZWwzIAFNFSO89rR1KG6quzsQv6KZIthikDplx+r940DFKMTUfs7hf+5dVd2OCa4LS25A==" saltValue="lBx2Nup0833IKWER1WGGsA==" spinCount="100000" sheet="1" objects="1" scenarios="1" selectLockedCells="1"/>
  <mergeCells count="6">
    <mergeCell ref="A24:G24"/>
    <mergeCell ref="A1:G1"/>
    <mergeCell ref="A2:G2"/>
    <mergeCell ref="B3:D3"/>
    <mergeCell ref="A10:H10"/>
    <mergeCell ref="A23:G23"/>
  </mergeCells>
  <dataValidations count="1">
    <dataValidation type="list" allowBlank="1" showInputMessage="1" showErrorMessage="1" sqref="D6" xr:uid="{5B750CA1-A3E0-426F-B28B-89283EB4A534}">
      <formula1>"OUI,NON"</formula1>
    </dataValidation>
  </dataValidation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calcul 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PINAR</dc:creator>
  <cp:lastModifiedBy>Angel PINAR</cp:lastModifiedBy>
  <cp:lastPrinted>2011-04-05T16:28:44Z</cp:lastPrinted>
  <dcterms:created xsi:type="dcterms:W3CDTF">2006-08-03T12:31:17Z</dcterms:created>
  <dcterms:modified xsi:type="dcterms:W3CDTF">2022-02-15T15:11:04Z</dcterms:modified>
</cp:coreProperties>
</file>